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CORRIDA DAS LUZES\"/>
    </mc:Choice>
  </mc:AlternateContent>
  <bookViews>
    <workbookView xWindow="0" yWindow="0" windowWidth="20490" windowHeight="7620"/>
  </bookViews>
  <sheets>
    <sheet name="Corridas das Luzes 23 Chamadas" sheetId="2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21" l="1"/>
  <c r="D38" i="21"/>
  <c r="F32" i="21"/>
  <c r="D32" i="21"/>
  <c r="F24" i="21"/>
  <c r="D24" i="21"/>
  <c r="D30" i="21"/>
  <c r="F30" i="21" s="1"/>
  <c r="D36" i="21"/>
  <c r="F36" i="21" s="1"/>
  <c r="D14" i="21"/>
  <c r="F14" i="21" s="1"/>
  <c r="B43" i="21"/>
  <c r="D42" i="21"/>
  <c r="B38" i="21"/>
  <c r="D37" i="21"/>
  <c r="B32" i="21"/>
  <c r="D31" i="21"/>
  <c r="F31" i="21" s="1"/>
  <c r="D29" i="21"/>
  <c r="F29" i="21" s="1"/>
  <c r="J8" i="21" s="1"/>
  <c r="D28" i="21"/>
  <c r="B24" i="21"/>
  <c r="B45" i="21" s="1"/>
  <c r="D13" i="21"/>
  <c r="F13" i="21" s="1"/>
  <c r="D12" i="21"/>
  <c r="F12" i="21" s="1"/>
  <c r="D11" i="21"/>
  <c r="F11" i="21" s="1"/>
  <c r="D10" i="21"/>
  <c r="F10" i="21" s="1"/>
  <c r="D9" i="21"/>
  <c r="F9" i="21" s="1"/>
  <c r="M8" i="21"/>
  <c r="D8" i="21"/>
  <c r="M7" i="21"/>
  <c r="F8" i="21" l="1"/>
  <c r="F28" i="21"/>
  <c r="F37" i="21"/>
  <c r="D43" i="21"/>
  <c r="F42" i="21"/>
  <c r="F43" i="21" s="1"/>
  <c r="F45" i="21" l="1"/>
  <c r="J7" i="21"/>
  <c r="D45" i="21"/>
  <c r="E45" i="21" l="1"/>
  <c r="M2" i="21"/>
  <c r="J2" i="21"/>
  <c r="J5" i="21" l="1"/>
  <c r="J4" i="21"/>
  <c r="J3" i="21"/>
  <c r="M5" i="21"/>
  <c r="M4" i="21"/>
  <c r="M13" i="21" l="1"/>
  <c r="M14" i="21" s="1"/>
  <c r="J13" i="21"/>
  <c r="J14" i="21" s="1"/>
</calcChain>
</file>

<file path=xl/sharedStrings.xml><?xml version="1.0" encoding="utf-8"?>
<sst xmlns="http://schemas.openxmlformats.org/spreadsheetml/2006/main" count="84" uniqueCount="54">
  <si>
    <t xml:space="preserve">NÃO ALTERAR </t>
  </si>
  <si>
    <t>APURAÇÃO COM AGÊNCIA</t>
  </si>
  <si>
    <t>APURAÇÃO SEM AGÊNCIA</t>
  </si>
  <si>
    <t>Receita Bruta</t>
  </si>
  <si>
    <t>Agência 20%</t>
  </si>
  <si>
    <t xml:space="preserve">APROVEITAMENTO COMERCIAL TOTAL | TV VITÓRIA </t>
  </si>
  <si>
    <t>Comissões 10%</t>
  </si>
  <si>
    <t>FORMATO</t>
  </si>
  <si>
    <t>QTD</t>
  </si>
  <si>
    <t>Valor Unitário</t>
  </si>
  <si>
    <t xml:space="preserve">Valor total </t>
  </si>
  <si>
    <t xml:space="preserve">Desconto </t>
  </si>
  <si>
    <t xml:space="preserve">Negociado </t>
  </si>
  <si>
    <t>Imposto 4%</t>
  </si>
  <si>
    <t>Chamadas na grade com 05'' do patrocinador</t>
  </si>
  <si>
    <t xml:space="preserve">20 vt 30" do cliente na grade da TV Vitória </t>
  </si>
  <si>
    <t xml:space="preserve">Cachê Corrida de Rua </t>
  </si>
  <si>
    <t>FALA BRASIL​</t>
  </si>
  <si>
    <t xml:space="preserve">Cachê Louca por esportes </t>
  </si>
  <si>
    <t>HOJE EM DIA​</t>
  </si>
  <si>
    <t xml:space="preserve">Cachê influenciadora </t>
  </si>
  <si>
    <t>BALANCO GERAL VIT​</t>
  </si>
  <si>
    <t>FALA ESPIRITO SANTO​</t>
  </si>
  <si>
    <t>HORA DO FARO​</t>
  </si>
  <si>
    <t>DOMINGO ESPETACULAR​</t>
  </si>
  <si>
    <t>RESULTADO</t>
  </si>
  <si>
    <t xml:space="preserve">Margem </t>
  </si>
  <si>
    <t>INSCRIÇÕES PARA A CORRIDA</t>
  </si>
  <si>
    <t>​</t>
  </si>
  <si>
    <t>Aplicação de logotipo em:</t>
  </si>
  <si>
    <t xml:space="preserve">Comunicação visual do evento </t>
  </si>
  <si>
    <t>camisetas corredores</t>
  </si>
  <si>
    <t>Bolsas dos kits corredores</t>
  </si>
  <si>
    <t>Divulgação nas redes sociais</t>
  </si>
  <si>
    <t>Menção do Locutor  no dia da Corrida</t>
  </si>
  <si>
    <t>Possibilidade de inserção de brinde ou material promocional no kit corredor * sob consulta</t>
  </si>
  <si>
    <t xml:space="preserve">Possibilidade de ação promocional no local * sob consulta </t>
  </si>
  <si>
    <t xml:space="preserve">TOTAL </t>
  </si>
  <si>
    <t xml:space="preserve">APROVEITAMENTO COMERCIAL TOTAL | FOLHA VITÓRIA </t>
  </si>
  <si>
    <t>Valor Total</t>
  </si>
  <si>
    <t xml:space="preserve">Banner fixo na página Corrida de Rua </t>
  </si>
  <si>
    <t xml:space="preserve">Pacote de impressões com divulgação do torneio com aplicação de logo do patrocinador (sb, rt, vt)  </t>
  </si>
  <si>
    <t xml:space="preserve">Banner fixo na página Loucas por esporte </t>
  </si>
  <si>
    <t>Garantia de cliques em peças do cliente nos formatos superbanner (728x90px), retângulo (300x250px, vertical (300x600px) e large (320x100px)</t>
  </si>
  <si>
    <t>APROVEITAMENTO COMERCIAL TOTAL | JOVEM PAN</t>
  </si>
  <si>
    <t xml:space="preserve">Spots exclusivos do cliente no rotativo 06h às 20h </t>
  </si>
  <si>
    <t>APROVEITAMENTO COMERCIAL TOTAL | SPARK</t>
  </si>
  <si>
    <t>Lyvia Rostoldo Ambrozini &gt; 10 Stories; *02 Feeds, com 01 deles podendo ser reels</t>
  </si>
  <si>
    <t xml:space="preserve">TOTAL DO PROJETO </t>
  </si>
  <si>
    <t>Corrida das Luzes 2023 - COTA PATROCINADOR - Período Janeiro a Março</t>
  </si>
  <si>
    <t>DATA DA CORRIDA : 25 DE MARÇO</t>
  </si>
  <si>
    <t>Incluir no projeto os dados de audiência consolidado jan a nov 22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</si>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</sst>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R$ &quot;* #,##0.00_-;&quot;-R$ &quot;* #,##0.00_-;_-&quot;R$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2"/>
      <color rgb="FFFFFFFF"/>
      <name val="Calibri"/>
      <family val="2"/>
    </font>
    <font>
      <sz val="20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8"/>
      <color rgb="FFFFFFFF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4" fontId="4" fillId="2" borderId="1" xfId="1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 readingOrder="1"/>
    </xf>
    <xf numFmtId="4" fontId="4" fillId="3" borderId="1" xfId="1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4" fontId="3" fillId="4" borderId="1" xfId="1" applyNumberFormat="1" applyFont="1" applyFill="1" applyBorder="1" applyAlignment="1">
      <alignment horizontal="center" vertical="center" wrapText="1" readingOrder="1"/>
    </xf>
    <xf numFmtId="2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right" vertical="center" wrapText="1" readingOrder="1"/>
    </xf>
    <xf numFmtId="1" fontId="3" fillId="4" borderId="1" xfId="0" applyNumberFormat="1" applyFont="1" applyFill="1" applyBorder="1" applyAlignment="1">
      <alignment horizontal="center" vertical="center" wrapText="1" readingOrder="1"/>
    </xf>
    <xf numFmtId="4" fontId="3" fillId="4" borderId="2" xfId="1" applyNumberFormat="1" applyFont="1" applyFill="1" applyBorder="1" applyAlignment="1">
      <alignment horizontal="center" vertical="center" wrapText="1" readingOrder="1"/>
    </xf>
    <xf numFmtId="4" fontId="4" fillId="2" borderId="2" xfId="1" applyNumberFormat="1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2" xfId="0" applyBorder="1"/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0" fontId="4" fillId="2" borderId="2" xfId="1" applyNumberFormat="1" applyFont="1" applyFill="1" applyBorder="1" applyAlignment="1">
      <alignment horizontal="center" vertical="center" wrapText="1" readingOrder="1"/>
    </xf>
    <xf numFmtId="0" fontId="0" fillId="0" borderId="4" xfId="0" applyBorder="1"/>
    <xf numFmtId="4" fontId="4" fillId="2" borderId="8" xfId="1" applyNumberFormat="1" applyFont="1" applyFill="1" applyBorder="1" applyAlignment="1">
      <alignment horizontal="center" vertical="center" wrapText="1" readingOrder="1"/>
    </xf>
    <xf numFmtId="10" fontId="4" fillId="2" borderId="6" xfId="1" applyNumberFormat="1" applyFont="1" applyFill="1" applyBorder="1" applyAlignment="1">
      <alignment horizontal="center" vertical="center" wrapText="1" readingOrder="1"/>
    </xf>
    <xf numFmtId="4" fontId="4" fillId="4" borderId="1" xfId="0" applyNumberFormat="1" applyFont="1" applyFill="1" applyBorder="1" applyAlignment="1">
      <alignment horizontal="center" vertical="center" wrapText="1" readingOrder="1"/>
    </xf>
    <xf numFmtId="4" fontId="3" fillId="4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/>
    <xf numFmtId="10" fontId="5" fillId="3" borderId="1" xfId="0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 vertical="center" wrapText="1" readingOrder="1"/>
    </xf>
    <xf numFmtId="0" fontId="9" fillId="6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4" fontId="3" fillId="3" borderId="1" xfId="1" applyNumberFormat="1" applyFont="1" applyFill="1" applyBorder="1" applyAlignment="1">
      <alignment horizontal="center" vertical="center" wrapText="1" readingOrder="1"/>
    </xf>
    <xf numFmtId="10" fontId="0" fillId="3" borderId="2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 wrapText="1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4" fontId="3" fillId="3" borderId="2" xfId="1" applyNumberFormat="1" applyFont="1" applyFill="1" applyBorder="1" applyAlignment="1">
      <alignment horizontal="center" vertical="center" wrapText="1" readingOrder="1"/>
    </xf>
    <xf numFmtId="0" fontId="7" fillId="5" borderId="6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9" fillId="6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7" fillId="5" borderId="7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 readingOrder="1"/>
    </xf>
    <xf numFmtId="0" fontId="10" fillId="5" borderId="3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165" fontId="12" fillId="0" borderId="0" xfId="0" applyNumberFormat="1" applyFont="1" applyAlignment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0"/>
  <sheetViews>
    <sheetView showGridLines="0" tabSelected="1" workbookViewId="0">
      <selection sqref="A1:F1"/>
    </sheetView>
  </sheetViews>
  <sheetFormatPr defaultRowHeight="15" x14ac:dyDescent="0.25"/>
  <cols>
    <col min="1" max="1" width="51.85546875" customWidth="1"/>
    <col min="2" max="2" width="11.85546875" customWidth="1"/>
    <col min="3" max="3" width="17.7109375" style="1" customWidth="1"/>
    <col min="4" max="4" width="17.140625" style="1" customWidth="1"/>
    <col min="5" max="5" width="13.28515625" customWidth="1"/>
    <col min="6" max="6" width="17" customWidth="1"/>
    <col min="7" max="7" width="15.42578125" customWidth="1"/>
    <col min="8" max="8" width="4.85546875" customWidth="1"/>
    <col min="9" max="9" width="26" customWidth="1"/>
    <col min="10" max="10" width="17.5703125" customWidth="1"/>
    <col min="11" max="11" width="4.85546875" customWidth="1"/>
    <col min="12" max="12" width="25.140625" customWidth="1"/>
    <col min="13" max="13" width="17.7109375" customWidth="1"/>
  </cols>
  <sheetData>
    <row r="1" spans="1:13" ht="39.75" customHeight="1" x14ac:dyDescent="0.25">
      <c r="A1" s="45" t="s">
        <v>0</v>
      </c>
      <c r="B1" s="45"/>
      <c r="C1" s="45"/>
      <c r="D1" s="45"/>
      <c r="E1" s="45"/>
      <c r="F1" s="45"/>
      <c r="I1" s="46" t="s">
        <v>1</v>
      </c>
      <c r="J1" s="47"/>
      <c r="L1" s="46" t="s">
        <v>2</v>
      </c>
      <c r="M1" s="47"/>
    </row>
    <row r="2" spans="1:13" ht="26.25" x14ac:dyDescent="0.4">
      <c r="A2" s="48" t="s">
        <v>49</v>
      </c>
      <c r="B2" s="48"/>
      <c r="C2" s="48"/>
      <c r="D2" s="48"/>
      <c r="E2" s="48"/>
      <c r="F2" s="48"/>
      <c r="I2" s="10" t="s">
        <v>3</v>
      </c>
      <c r="J2" s="26">
        <f>F45</f>
        <v>179611</v>
      </c>
      <c r="L2" s="10" t="s">
        <v>3</v>
      </c>
      <c r="M2" s="26">
        <f>F45</f>
        <v>179611</v>
      </c>
    </row>
    <row r="3" spans="1:13" ht="18.75" x14ac:dyDescent="0.3">
      <c r="A3" s="49" t="s">
        <v>50</v>
      </c>
      <c r="B3" s="49"/>
      <c r="C3" s="49"/>
      <c r="D3" s="49"/>
      <c r="E3" s="49"/>
      <c r="F3" s="49"/>
      <c r="I3" s="10" t="s">
        <v>4</v>
      </c>
      <c r="J3" s="27">
        <f>J2*20%</f>
        <v>35922.200000000004</v>
      </c>
      <c r="L3" s="10" t="s">
        <v>4</v>
      </c>
      <c r="M3" s="27"/>
    </row>
    <row r="4" spans="1:13" ht="15" customHeight="1" x14ac:dyDescent="0.25">
      <c r="A4" s="40" t="s">
        <v>5</v>
      </c>
      <c r="B4" s="41"/>
      <c r="C4" s="41"/>
      <c r="D4" s="41"/>
      <c r="E4" s="41"/>
      <c r="F4" s="44"/>
      <c r="I4" s="10" t="s">
        <v>6</v>
      </c>
      <c r="J4" s="27">
        <f>J2*10%</f>
        <v>17961.100000000002</v>
      </c>
      <c r="L4" s="10" t="s">
        <v>6</v>
      </c>
      <c r="M4" s="27">
        <f>M2*10%</f>
        <v>17961.100000000002</v>
      </c>
    </row>
    <row r="5" spans="1:13" ht="16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18" t="s">
        <v>11</v>
      </c>
      <c r="F5" s="18" t="s">
        <v>12</v>
      </c>
      <c r="I5" s="10" t="s">
        <v>13</v>
      </c>
      <c r="J5" s="27">
        <f>J2*4%</f>
        <v>7184.4400000000005</v>
      </c>
      <c r="L5" s="10" t="s">
        <v>13</v>
      </c>
      <c r="M5" s="27">
        <f>M2*4%</f>
        <v>7184.4400000000005</v>
      </c>
    </row>
    <row r="6" spans="1:13" x14ac:dyDescent="0.25">
      <c r="A6" s="10"/>
      <c r="B6" s="11"/>
      <c r="C6" s="12"/>
      <c r="D6" s="16"/>
      <c r="E6" s="20"/>
      <c r="F6" s="12"/>
      <c r="I6" s="10"/>
      <c r="J6" s="27"/>
      <c r="L6" s="10"/>
      <c r="M6" s="27"/>
    </row>
    <row r="7" spans="1:13" x14ac:dyDescent="0.25">
      <c r="A7" s="10" t="s">
        <v>15</v>
      </c>
      <c r="B7" s="13"/>
      <c r="C7" s="12"/>
      <c r="D7" s="16"/>
      <c r="E7" s="21"/>
      <c r="F7" s="12"/>
      <c r="I7" s="10" t="s">
        <v>16</v>
      </c>
      <c r="J7" s="27">
        <f>F28*20%</f>
        <v>1920</v>
      </c>
      <c r="L7" s="10" t="s">
        <v>16</v>
      </c>
      <c r="M7" s="27">
        <f>J28*20%</f>
        <v>0</v>
      </c>
    </row>
    <row r="8" spans="1:13" x14ac:dyDescent="0.25">
      <c r="A8" s="14" t="s">
        <v>17</v>
      </c>
      <c r="B8" s="15">
        <v>5</v>
      </c>
      <c r="C8" s="12">
        <v>2778</v>
      </c>
      <c r="D8" s="16">
        <f>C8*B8</f>
        <v>13890</v>
      </c>
      <c r="E8" s="20">
        <v>0</v>
      </c>
      <c r="F8" s="12">
        <f t="shared" ref="F8:F14" si="0">D8-(D8*E8)</f>
        <v>13890</v>
      </c>
      <c r="I8" s="10" t="s">
        <v>18</v>
      </c>
      <c r="J8" s="27">
        <f>F29*20%</f>
        <v>1920</v>
      </c>
      <c r="L8" s="10" t="s">
        <v>18</v>
      </c>
      <c r="M8" s="27">
        <f>J29*20%</f>
        <v>0</v>
      </c>
    </row>
    <row r="9" spans="1:13" x14ac:dyDescent="0.25">
      <c r="A9" s="14" t="s">
        <v>19</v>
      </c>
      <c r="B9" s="15">
        <v>5</v>
      </c>
      <c r="C9" s="12">
        <v>3029</v>
      </c>
      <c r="D9" s="16">
        <f t="shared" ref="D9:D14" si="1">C9*B9</f>
        <v>15145</v>
      </c>
      <c r="E9" s="20">
        <v>0</v>
      </c>
      <c r="F9" s="12">
        <f t="shared" si="0"/>
        <v>15145</v>
      </c>
      <c r="I9" s="10" t="s">
        <v>20</v>
      </c>
      <c r="J9" s="27">
        <v>600</v>
      </c>
      <c r="L9" s="10" t="s">
        <v>20</v>
      </c>
      <c r="M9" s="27">
        <v>600</v>
      </c>
    </row>
    <row r="10" spans="1:13" x14ac:dyDescent="0.25">
      <c r="A10" s="14" t="s">
        <v>21</v>
      </c>
      <c r="B10" s="15">
        <v>3</v>
      </c>
      <c r="C10" s="12">
        <v>4995</v>
      </c>
      <c r="D10" s="16">
        <f t="shared" si="1"/>
        <v>14985</v>
      </c>
      <c r="E10" s="20">
        <v>0</v>
      </c>
      <c r="F10" s="12">
        <f t="shared" si="0"/>
        <v>14985</v>
      </c>
      <c r="I10" s="10"/>
      <c r="J10" s="27"/>
      <c r="L10" s="10"/>
      <c r="M10" s="27"/>
    </row>
    <row r="11" spans="1:13" x14ac:dyDescent="0.25">
      <c r="A11" s="14" t="s">
        <v>22</v>
      </c>
      <c r="B11" s="15">
        <v>3</v>
      </c>
      <c r="C11" s="12">
        <v>3247</v>
      </c>
      <c r="D11" s="16">
        <f t="shared" si="1"/>
        <v>9741</v>
      </c>
      <c r="E11" s="20">
        <v>0</v>
      </c>
      <c r="F11" s="12">
        <f t="shared" si="0"/>
        <v>9741</v>
      </c>
      <c r="I11" s="10"/>
      <c r="J11" s="27"/>
      <c r="L11" s="10"/>
      <c r="M11" s="27"/>
    </row>
    <row r="12" spans="1:13" x14ac:dyDescent="0.25">
      <c r="A12" s="14" t="s">
        <v>23</v>
      </c>
      <c r="B12" s="15">
        <v>2</v>
      </c>
      <c r="C12" s="12">
        <v>6650</v>
      </c>
      <c r="D12" s="16">
        <f t="shared" si="1"/>
        <v>13300</v>
      </c>
      <c r="E12" s="20">
        <v>0</v>
      </c>
      <c r="F12" s="12">
        <f t="shared" si="0"/>
        <v>13300</v>
      </c>
      <c r="I12" s="10"/>
      <c r="J12" s="27"/>
      <c r="L12" s="10"/>
      <c r="M12" s="27"/>
    </row>
    <row r="13" spans="1:13" ht="18.75" x14ac:dyDescent="0.25">
      <c r="A13" s="14" t="s">
        <v>24</v>
      </c>
      <c r="B13" s="15">
        <v>2</v>
      </c>
      <c r="C13" s="12">
        <v>11347</v>
      </c>
      <c r="D13" s="16">
        <f t="shared" si="1"/>
        <v>22694</v>
      </c>
      <c r="E13" s="20">
        <v>0</v>
      </c>
      <c r="F13" s="12">
        <f t="shared" si="0"/>
        <v>22694</v>
      </c>
      <c r="I13" s="3" t="s">
        <v>25</v>
      </c>
      <c r="J13" s="28">
        <f>J2-(J3+J4+J5+J6+J7+J8+J9)</f>
        <v>114103.26</v>
      </c>
      <c r="L13" s="3" t="s">
        <v>25</v>
      </c>
      <c r="M13" s="28">
        <f>M2-(M3+M4+M5+M6+M7+M8+M9)</f>
        <v>153865.46</v>
      </c>
    </row>
    <row r="14" spans="1:13" ht="18.75" x14ac:dyDescent="0.3">
      <c r="A14" s="37" t="s">
        <v>14</v>
      </c>
      <c r="B14" s="38">
        <v>20</v>
      </c>
      <c r="C14" s="35">
        <v>1050</v>
      </c>
      <c r="D14" s="39">
        <f t="shared" si="1"/>
        <v>21000</v>
      </c>
      <c r="E14" s="36">
        <v>0</v>
      </c>
      <c r="F14" s="35">
        <f t="shared" si="0"/>
        <v>21000</v>
      </c>
      <c r="I14" s="29" t="s">
        <v>26</v>
      </c>
      <c r="J14" s="30">
        <f>J13/J2</f>
        <v>0.63527991047318921</v>
      </c>
      <c r="L14" s="29" t="s">
        <v>26</v>
      </c>
      <c r="M14" s="30">
        <f>M13/M2</f>
        <v>0.85665944736124178</v>
      </c>
    </row>
    <row r="15" spans="1:13" x14ac:dyDescent="0.25">
      <c r="A15" s="10" t="s">
        <v>27</v>
      </c>
      <c r="B15" s="11">
        <v>15</v>
      </c>
      <c r="C15" s="12" t="s">
        <v>28</v>
      </c>
      <c r="D15" s="16"/>
      <c r="E15" s="21">
        <v>0</v>
      </c>
      <c r="F15" s="6"/>
    </row>
    <row r="16" spans="1:13" x14ac:dyDescent="0.25">
      <c r="A16" s="10" t="s">
        <v>29</v>
      </c>
      <c r="B16" s="11"/>
      <c r="C16" s="12"/>
      <c r="D16" s="16"/>
      <c r="E16" s="21"/>
      <c r="F16" s="6"/>
    </row>
    <row r="17" spans="1:7" x14ac:dyDescent="0.25">
      <c r="A17" s="14" t="s">
        <v>30</v>
      </c>
      <c r="B17" s="11"/>
      <c r="C17" s="12"/>
      <c r="D17" s="16"/>
      <c r="E17" s="21"/>
      <c r="F17" s="6"/>
    </row>
    <row r="18" spans="1:7" x14ac:dyDescent="0.25">
      <c r="A18" s="14" t="s">
        <v>31</v>
      </c>
      <c r="B18" s="11"/>
      <c r="C18" s="12"/>
      <c r="D18" s="16"/>
      <c r="E18" s="19"/>
      <c r="F18" s="6"/>
    </row>
    <row r="19" spans="1:7" x14ac:dyDescent="0.25">
      <c r="A19" s="14" t="s">
        <v>32</v>
      </c>
      <c r="B19" s="11"/>
      <c r="C19" s="12"/>
      <c r="D19" s="16"/>
      <c r="E19" s="19"/>
      <c r="F19" s="6"/>
    </row>
    <row r="20" spans="1:7" x14ac:dyDescent="0.25">
      <c r="A20" s="14" t="s">
        <v>33</v>
      </c>
      <c r="B20" s="11"/>
      <c r="C20" s="12"/>
      <c r="D20" s="16"/>
      <c r="E20" s="19"/>
      <c r="F20" s="6"/>
    </row>
    <row r="21" spans="1:7" x14ac:dyDescent="0.25">
      <c r="A21" s="10" t="s">
        <v>34</v>
      </c>
      <c r="B21" s="11">
        <v>2</v>
      </c>
      <c r="C21" s="12"/>
      <c r="D21" s="16"/>
      <c r="E21" s="19"/>
      <c r="F21" s="6"/>
    </row>
    <row r="22" spans="1:7" ht="30" x14ac:dyDescent="0.25">
      <c r="A22" s="10" t="s">
        <v>35</v>
      </c>
      <c r="B22" s="11"/>
      <c r="C22" s="12"/>
      <c r="D22" s="16"/>
      <c r="E22" s="19"/>
      <c r="F22" s="6"/>
    </row>
    <row r="23" spans="1:7" ht="30" x14ac:dyDescent="0.25">
      <c r="A23" s="10" t="s">
        <v>36</v>
      </c>
      <c r="B23" s="11"/>
      <c r="C23" s="12"/>
      <c r="D23" s="16"/>
      <c r="E23" s="19"/>
      <c r="F23" s="23"/>
    </row>
    <row r="24" spans="1:7" ht="18.75" x14ac:dyDescent="0.25">
      <c r="A24" s="4" t="s">
        <v>37</v>
      </c>
      <c r="B24" s="4">
        <f>SUM(B6:B23)</f>
        <v>57</v>
      </c>
      <c r="C24" s="5"/>
      <c r="D24" s="17">
        <f>SUM(D8:D23)</f>
        <v>110755</v>
      </c>
      <c r="E24" s="22"/>
      <c r="F24" s="5">
        <f>SUM(F8:F23)</f>
        <v>110755</v>
      </c>
    </row>
    <row r="25" spans="1:7" x14ac:dyDescent="0.25">
      <c r="A25" s="6"/>
      <c r="B25" s="6"/>
      <c r="C25" s="7"/>
      <c r="D25" s="7"/>
      <c r="F25" s="1"/>
    </row>
    <row r="26" spans="1:7" ht="15.75" customHeight="1" x14ac:dyDescent="0.25">
      <c r="A26" s="40" t="s">
        <v>38</v>
      </c>
      <c r="B26" s="41"/>
      <c r="C26" s="41"/>
      <c r="D26" s="41"/>
      <c r="E26" s="41"/>
      <c r="F26" s="41"/>
    </row>
    <row r="27" spans="1:7" x14ac:dyDescent="0.25">
      <c r="A27" s="18" t="s">
        <v>7</v>
      </c>
      <c r="B27" s="18" t="s">
        <v>8</v>
      </c>
      <c r="C27" s="18" t="s">
        <v>9</v>
      </c>
      <c r="D27" s="18" t="s">
        <v>39</v>
      </c>
      <c r="E27" s="18" t="s">
        <v>11</v>
      </c>
      <c r="F27" s="18" t="s">
        <v>12</v>
      </c>
    </row>
    <row r="28" spans="1:7" ht="45.75" customHeight="1" x14ac:dyDescent="0.25">
      <c r="A28" s="10" t="s">
        <v>40</v>
      </c>
      <c r="B28" s="11">
        <v>3</v>
      </c>
      <c r="C28" s="12">
        <v>3200</v>
      </c>
      <c r="D28" s="12">
        <f t="shared" ref="D28:D31" si="2">B28*C28</f>
        <v>9600</v>
      </c>
      <c r="E28" s="20">
        <v>0</v>
      </c>
      <c r="F28" s="12">
        <f t="shared" ref="F28:F31" si="3">D28-(D28*E28)</f>
        <v>9600</v>
      </c>
      <c r="G28" s="42" t="s">
        <v>51</v>
      </c>
    </row>
    <row r="29" spans="1:7" x14ac:dyDescent="0.25">
      <c r="A29" s="10" t="s">
        <v>42</v>
      </c>
      <c r="B29" s="11">
        <v>3</v>
      </c>
      <c r="C29" s="12">
        <v>3200</v>
      </c>
      <c r="D29" s="12">
        <f t="shared" si="2"/>
        <v>9600</v>
      </c>
      <c r="E29" s="20">
        <v>0</v>
      </c>
      <c r="F29" s="12">
        <f t="shared" si="3"/>
        <v>9600</v>
      </c>
      <c r="G29" s="42"/>
    </row>
    <row r="30" spans="1:7" ht="30" x14ac:dyDescent="0.25">
      <c r="A30" s="33" t="s">
        <v>41</v>
      </c>
      <c r="B30" s="34">
        <v>200</v>
      </c>
      <c r="C30" s="35">
        <v>77.33</v>
      </c>
      <c r="D30" s="35">
        <f t="shared" si="2"/>
        <v>15466</v>
      </c>
      <c r="E30" s="36">
        <v>0</v>
      </c>
      <c r="F30" s="35">
        <f t="shared" si="3"/>
        <v>15466</v>
      </c>
      <c r="G30" s="32"/>
    </row>
    <row r="31" spans="1:7" ht="45" x14ac:dyDescent="0.25">
      <c r="A31" s="10" t="s">
        <v>43</v>
      </c>
      <c r="B31" s="11">
        <v>300</v>
      </c>
      <c r="C31" s="12">
        <v>28</v>
      </c>
      <c r="D31" s="12">
        <f t="shared" si="2"/>
        <v>8400</v>
      </c>
      <c r="E31" s="20">
        <v>0</v>
      </c>
      <c r="F31" s="12">
        <f t="shared" si="3"/>
        <v>8400</v>
      </c>
    </row>
    <row r="32" spans="1:7" ht="18.75" x14ac:dyDescent="0.25">
      <c r="A32" s="4" t="s">
        <v>37</v>
      </c>
      <c r="B32" s="4">
        <f>SUM(B28:B31)</f>
        <v>506</v>
      </c>
      <c r="C32" s="5"/>
      <c r="D32" s="17">
        <f>SUM(D28:D31)</f>
        <v>43066</v>
      </c>
      <c r="E32" s="22"/>
      <c r="F32" s="5">
        <f>SUM(F28:F31)</f>
        <v>43066</v>
      </c>
    </row>
    <row r="33" spans="1:8" x14ac:dyDescent="0.25">
      <c r="A33" s="6"/>
      <c r="B33" s="6"/>
      <c r="C33" s="7"/>
      <c r="D33" s="7"/>
    </row>
    <row r="34" spans="1:8" ht="15.75" customHeight="1" x14ac:dyDescent="0.25">
      <c r="A34" s="40" t="s">
        <v>44</v>
      </c>
      <c r="B34" s="41"/>
      <c r="C34" s="41"/>
      <c r="D34" s="41"/>
      <c r="E34" s="41"/>
      <c r="F34" s="41"/>
    </row>
    <row r="35" spans="1:8" x14ac:dyDescent="0.25">
      <c r="A35" s="18" t="s">
        <v>7</v>
      </c>
      <c r="B35" s="18" t="s">
        <v>8</v>
      </c>
      <c r="C35" s="18" t="s">
        <v>9</v>
      </c>
      <c r="D35" s="18" t="s">
        <v>39</v>
      </c>
      <c r="E35" s="18" t="s">
        <v>11</v>
      </c>
      <c r="F35" s="18" t="s">
        <v>12</v>
      </c>
    </row>
    <row r="36" spans="1:8" x14ac:dyDescent="0.25">
      <c r="A36" s="33" t="s">
        <v>14</v>
      </c>
      <c r="B36" s="34">
        <v>50</v>
      </c>
      <c r="C36" s="35">
        <v>68.8</v>
      </c>
      <c r="D36" s="35">
        <f t="shared" ref="D36:D37" si="4">B36*C36</f>
        <v>3440</v>
      </c>
      <c r="E36" s="36">
        <v>0</v>
      </c>
      <c r="F36" s="35">
        <f>D36-(D36*E36)</f>
        <v>3440</v>
      </c>
    </row>
    <row r="37" spans="1:8" x14ac:dyDescent="0.25">
      <c r="A37" s="10" t="s">
        <v>45</v>
      </c>
      <c r="B37" s="11">
        <v>90</v>
      </c>
      <c r="C37" s="12">
        <v>215</v>
      </c>
      <c r="D37" s="12">
        <f t="shared" si="4"/>
        <v>19350</v>
      </c>
      <c r="E37" s="20">
        <v>0</v>
      </c>
      <c r="F37" s="12">
        <f>D37-(D37*E37)</f>
        <v>19350</v>
      </c>
    </row>
    <row r="38" spans="1:8" ht="18.75" x14ac:dyDescent="0.25">
      <c r="A38" s="4" t="s">
        <v>37</v>
      </c>
      <c r="B38" s="4">
        <f>SUM(B36:B37)</f>
        <v>140</v>
      </c>
      <c r="C38" s="5"/>
      <c r="D38" s="17">
        <f>SUM(D36:D37)</f>
        <v>22790</v>
      </c>
      <c r="E38" s="22">
        <v>0</v>
      </c>
      <c r="F38" s="5">
        <f>SUM(F36:F37)</f>
        <v>22790</v>
      </c>
    </row>
    <row r="39" spans="1:8" x14ac:dyDescent="0.25">
      <c r="C39"/>
      <c r="D39"/>
    </row>
    <row r="40" spans="1:8" ht="15.75" customHeight="1" x14ac:dyDescent="0.25">
      <c r="A40" s="40" t="s">
        <v>46</v>
      </c>
      <c r="B40" s="41"/>
      <c r="C40" s="41"/>
      <c r="D40" s="41"/>
      <c r="E40" s="41"/>
      <c r="F40" s="41"/>
    </row>
    <row r="41" spans="1:8" x14ac:dyDescent="0.25">
      <c r="A41" s="18" t="s">
        <v>7</v>
      </c>
      <c r="B41" s="18" t="s">
        <v>8</v>
      </c>
      <c r="C41" s="18" t="s">
        <v>9</v>
      </c>
      <c r="D41" s="18" t="s">
        <v>39</v>
      </c>
      <c r="E41" s="18" t="s">
        <v>11</v>
      </c>
      <c r="F41" s="18" t="s">
        <v>12</v>
      </c>
    </row>
    <row r="42" spans="1:8" ht="30" x14ac:dyDescent="0.25">
      <c r="A42" s="10" t="s">
        <v>47</v>
      </c>
      <c r="B42" s="11">
        <v>1</v>
      </c>
      <c r="C42" s="12">
        <v>3000</v>
      </c>
      <c r="D42" s="12">
        <f t="shared" ref="D42" si="5">B42*C42</f>
        <v>3000</v>
      </c>
      <c r="E42" s="20">
        <v>0</v>
      </c>
      <c r="F42" s="12">
        <f>D42-(D42*E42)</f>
        <v>3000</v>
      </c>
    </row>
    <row r="43" spans="1:8" ht="18.75" x14ac:dyDescent="0.25">
      <c r="A43" s="4" t="s">
        <v>37</v>
      </c>
      <c r="B43" s="4">
        <f>SUM(B42)</f>
        <v>1</v>
      </c>
      <c r="C43" s="5"/>
      <c r="D43" s="17">
        <f>SUM(D42)</f>
        <v>3000</v>
      </c>
      <c r="E43" s="25"/>
      <c r="F43" s="24">
        <f>SUM(F42)</f>
        <v>3000</v>
      </c>
    </row>
    <row r="44" spans="1:8" x14ac:dyDescent="0.25">
      <c r="C44"/>
      <c r="D44"/>
    </row>
    <row r="45" spans="1:8" ht="18.75" x14ac:dyDescent="0.25">
      <c r="A45" s="8" t="s">
        <v>48</v>
      </c>
      <c r="B45" s="8">
        <f>B24+B32+B38+B43</f>
        <v>704</v>
      </c>
      <c r="C45" s="9"/>
      <c r="D45" s="9">
        <f>D24+D32+D38+D43</f>
        <v>179611</v>
      </c>
      <c r="E45" s="31">
        <f>1-(F45/D45)</f>
        <v>0</v>
      </c>
      <c r="F45" s="9">
        <f>F24+F32+F38+F43</f>
        <v>179611</v>
      </c>
    </row>
    <row r="47" spans="1:8" s="53" customFormat="1" x14ac:dyDescent="0.25">
      <c r="A47" s="50" t="s">
        <v>52</v>
      </c>
      <c r="B47" s="51"/>
      <c r="C47" s="51"/>
      <c r="D47" s="51"/>
      <c r="E47" s="52"/>
      <c r="F47" s="52"/>
      <c r="G47" s="51"/>
      <c r="H47" s="51"/>
    </row>
    <row r="48" spans="1:8" x14ac:dyDescent="0.25">
      <c r="C48"/>
      <c r="D48"/>
    </row>
    <row r="49" spans="1:8" s="53" customFormat="1" x14ac:dyDescent="0.25">
      <c r="A49" s="50" t="s">
        <v>53</v>
      </c>
      <c r="B49" s="51"/>
      <c r="C49" s="51"/>
      <c r="D49" s="51"/>
      <c r="E49" s="52"/>
      <c r="F49" s="52"/>
      <c r="G49" s="51"/>
      <c r="H49" s="51"/>
    </row>
    <row r="50" spans="1:8" x14ac:dyDescent="0.25">
      <c r="A50" s="43"/>
      <c r="B50" s="43"/>
      <c r="C50" s="43"/>
      <c r="D50" s="43"/>
    </row>
  </sheetData>
  <mergeCells count="11">
    <mergeCell ref="A4:F4"/>
    <mergeCell ref="A1:F1"/>
    <mergeCell ref="I1:J1"/>
    <mergeCell ref="L1:M1"/>
    <mergeCell ref="A2:F2"/>
    <mergeCell ref="A3:F3"/>
    <mergeCell ref="A26:F26"/>
    <mergeCell ref="G28:G29"/>
    <mergeCell ref="A34:F34"/>
    <mergeCell ref="A40:F40"/>
    <mergeCell ref="A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Corridas das Luzes 23 Chamadas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Guerra Freitas (Marketing)</dc:creator>
  <cp:keywords/>
  <dc:description/>
  <cp:lastModifiedBy>Joyce Luque Bastos Berthaud</cp:lastModifiedBy>
  <cp:revision/>
  <dcterms:created xsi:type="dcterms:W3CDTF">2020-03-18T21:54:02Z</dcterms:created>
  <dcterms:modified xsi:type="dcterms:W3CDTF">2023-11-17T13:47:58Z</dcterms:modified>
  <cp:category/>
  <cp:contentStatus/>
</cp:coreProperties>
</file>